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0" windowHeight="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44" i="1" l="1"/>
  <c r="F14" i="1"/>
  <c r="E33" i="1" l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C21" i="1"/>
  <c r="E21" i="1" s="1"/>
  <c r="F21" i="1" s="1"/>
  <c r="F16" i="1"/>
  <c r="E35" i="1" l="1"/>
  <c r="E37" i="1" s="1"/>
  <c r="F35" i="1"/>
  <c r="E39" i="1" s="1"/>
  <c r="E41" i="1" s="1"/>
</calcChain>
</file>

<file path=xl/sharedStrings.xml><?xml version="1.0" encoding="utf-8"?>
<sst xmlns="http://schemas.openxmlformats.org/spreadsheetml/2006/main" count="21" uniqueCount="21">
  <si>
    <t>DIVIDENDS COMPUTATION</t>
  </si>
  <si>
    <t>TOTAL PAYABLE</t>
  </si>
  <si>
    <t>INTEREST COMPUTATION</t>
  </si>
  <si>
    <t>Note: Insert monthly contribution to the cells highlighted in yellow</t>
  </si>
  <si>
    <t>DATE</t>
  </si>
  <si>
    <t>DEPOSITS</t>
  </si>
  <si>
    <t>QUALIFYING DEPOSITS</t>
  </si>
  <si>
    <t>Interest On Deposits</t>
  </si>
  <si>
    <t>Total qualifying deposits</t>
  </si>
  <si>
    <t>Total Interest payable at 10.5 %</t>
  </si>
  <si>
    <t>Less:</t>
  </si>
  <si>
    <t>Withholding Tax(5%)</t>
  </si>
  <si>
    <t>Net payable (FOSA A/C)</t>
  </si>
  <si>
    <t>TETRAPAK SACCO</t>
  </si>
  <si>
    <t>SHARES BALANCE AS AT 31ST DECEMBER 2019</t>
  </si>
  <si>
    <t>DEPOSITS BALANCE AS AT 31ST DECEMBER 2019</t>
  </si>
  <si>
    <t>SHARE CAPITAL  BALANCE AS AT 31.12.19</t>
  </si>
  <si>
    <t>DIVIDENDS RATE</t>
  </si>
  <si>
    <t>REBATES RATE</t>
  </si>
  <si>
    <t>Total Deposits as at 31st Dec 2019</t>
  </si>
  <si>
    <t>Gross Rebates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</si>
</sst>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43" fontId="0" fillId="2" borderId="0" xfId="1" applyFont="1" applyFill="1"/>
    <xf numFmtId="164" fontId="0" fillId="0" borderId="3" xfId="0" applyNumberFormat="1" applyBorder="1"/>
    <xf numFmtId="0" fontId="0" fillId="0" borderId="3" xfId="0" applyBorder="1"/>
    <xf numFmtId="43" fontId="0" fillId="0" borderId="3" xfId="1" applyFont="1" applyBorder="1"/>
    <xf numFmtId="165" fontId="0" fillId="0" borderId="3" xfId="1" applyNumberFormat="1" applyFon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164" fontId="0" fillId="0" borderId="3" xfId="0" applyNumberFormat="1" applyFill="1" applyBorder="1"/>
    <xf numFmtId="43" fontId="0" fillId="0" borderId="3" xfId="0" applyNumberFormat="1" applyBorder="1"/>
    <xf numFmtId="43" fontId="0" fillId="2" borderId="3" xfId="1" applyFont="1" applyFill="1" applyBorder="1"/>
    <xf numFmtId="164" fontId="0" fillId="0" borderId="3" xfId="1" applyNumberFormat="1" applyFont="1" applyBorder="1"/>
    <xf numFmtId="4" fontId="0" fillId="0" borderId="0" xfId="0" applyNumberFormat="1"/>
    <xf numFmtId="166" fontId="3" fillId="0" borderId="0" xfId="1" applyNumberFormat="1" applyFont="1" applyFill="1" applyAlignment="1">
      <alignment horizontal="left" indent="5"/>
    </xf>
    <xf numFmtId="164" fontId="2" fillId="0" borderId="4" xfId="0" applyNumberFormat="1" applyFont="1" applyBorder="1"/>
    <xf numFmtId="17" fontId="0" fillId="0" borderId="3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2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5"/>
  <sheetViews>
    <sheetView tabSelected="1" topLeftCell="A30" zoomScaleNormal="100" workbookViewId="0">
      <selection activeCell="H40" sqref="H40"/>
    </sheetView>
  </sheetViews>
  <sheetFormatPr defaultRowHeight="14.5" x14ac:dyDescent="0.35"/>
  <cols>
    <col min="2" max="2" width="16" customWidth="1"/>
    <col min="3" max="3" width="26.6328125" customWidth="1"/>
    <col min="4" max="4" width="17.7265625" customWidth="1"/>
    <col min="5" max="5" width="20.81640625" customWidth="1"/>
    <col min="6" max="6" width="17.453125" customWidth="1"/>
    <col min="7" max="7" width="13.26953125" bestFit="1" customWidth="1"/>
  </cols>
  <sheetData>
    <row r="1" spans="2:6" s="1" customFormat="1" x14ac:dyDescent="0.35">
      <c r="C1" s="1" t="s">
        <v>13</v>
      </c>
    </row>
    <row r="2" spans="2:6" s="1" customFormat="1" x14ac:dyDescent="0.35"/>
    <row r="3" spans="2:6" s="1" customFormat="1" x14ac:dyDescent="0.35"/>
    <row r="5" spans="2:6" x14ac:dyDescent="0.35">
      <c r="B5" t="s">
        <v>14</v>
      </c>
      <c r="E5" s="2">
        <v>10000</v>
      </c>
    </row>
    <row r="6" spans="2:6" x14ac:dyDescent="0.35">
      <c r="B6" t="s">
        <v>15</v>
      </c>
      <c r="E6" s="2"/>
    </row>
    <row r="8" spans="2:6" x14ac:dyDescent="0.35">
      <c r="B8" t="s">
        <v>17</v>
      </c>
      <c r="E8" s="19">
        <v>15</v>
      </c>
    </row>
    <row r="9" spans="2:6" x14ac:dyDescent="0.35">
      <c r="B9" t="s">
        <v>18</v>
      </c>
      <c r="E9" s="19">
        <v>10.5</v>
      </c>
    </row>
    <row r="12" spans="2:6" x14ac:dyDescent="0.35">
      <c r="B12" s="1" t="s">
        <v>0</v>
      </c>
    </row>
    <row r="14" spans="2:6" ht="29.25" customHeight="1" x14ac:dyDescent="0.35">
      <c r="B14" s="17" t="s">
        <v>16</v>
      </c>
      <c r="C14" s="18"/>
      <c r="D14" s="3"/>
      <c r="E14" s="4"/>
      <c r="F14" s="5">
        <f>E5*E8/100</f>
        <v>1500</v>
      </c>
    </row>
    <row r="15" spans="2:6" x14ac:dyDescent="0.35">
      <c r="B15" s="4"/>
      <c r="C15" s="4"/>
      <c r="D15" s="4"/>
      <c r="E15" s="4"/>
      <c r="F15" s="5"/>
    </row>
    <row r="16" spans="2:6" x14ac:dyDescent="0.35">
      <c r="B16" s="4"/>
      <c r="C16" s="4"/>
      <c r="D16" s="4" t="s">
        <v>1</v>
      </c>
      <c r="E16" s="4"/>
      <c r="F16" s="6">
        <f>SUM(F14:F15)</f>
        <v>1500</v>
      </c>
    </row>
    <row r="18" spans="2:7" x14ac:dyDescent="0.35">
      <c r="B18" s="1" t="s">
        <v>2</v>
      </c>
    </row>
    <row r="19" spans="2:7" x14ac:dyDescent="0.35">
      <c r="B19" t="s">
        <v>3</v>
      </c>
    </row>
    <row r="20" spans="2:7" ht="29" x14ac:dyDescent="0.35">
      <c r="B20" s="4" t="s">
        <v>4</v>
      </c>
      <c r="C20" s="4" t="s">
        <v>5</v>
      </c>
      <c r="D20" s="4"/>
      <c r="E20" s="4" t="s">
        <v>6</v>
      </c>
      <c r="F20" s="7" t="s">
        <v>7</v>
      </c>
    </row>
    <row r="21" spans="2:7" ht="38.25" customHeight="1" x14ac:dyDescent="0.35">
      <c r="B21" s="8" t="s">
        <v>19</v>
      </c>
      <c r="C21" s="9">
        <f>E6</f>
        <v>0</v>
      </c>
      <c r="D21" s="4"/>
      <c r="E21" s="10">
        <f>12/12*C21</f>
        <v>0</v>
      </c>
      <c r="F21" s="3">
        <f>10.5%*E21</f>
        <v>0</v>
      </c>
    </row>
    <row r="22" spans="2:7" ht="20.25" customHeight="1" x14ac:dyDescent="0.35">
      <c r="B22" s="16">
        <v>43831</v>
      </c>
      <c r="C22" s="11">
        <v>5000</v>
      </c>
      <c r="D22" s="4"/>
      <c r="E22" s="12">
        <f>12/12*C22</f>
        <v>5000</v>
      </c>
      <c r="F22" s="3">
        <f>E9/100*E22</f>
        <v>525</v>
      </c>
      <c r="G22" s="13"/>
    </row>
    <row r="23" spans="2:7" ht="20.25" customHeight="1" x14ac:dyDescent="0.35">
      <c r="B23" s="16">
        <v>43862</v>
      </c>
      <c r="C23" s="11">
        <v>5000</v>
      </c>
      <c r="D23" s="4"/>
      <c r="E23" s="12">
        <f>11/12*C23</f>
        <v>4583.333333333333</v>
      </c>
      <c r="F23" s="3">
        <f t="shared" ref="F23:F33" si="0">10.5%*E23</f>
        <v>481.24999999999994</v>
      </c>
      <c r="G23" s="13"/>
    </row>
    <row r="24" spans="2:7" ht="20.25" customHeight="1" x14ac:dyDescent="0.35">
      <c r="B24" s="16">
        <v>43891</v>
      </c>
      <c r="C24" s="11">
        <v>5000</v>
      </c>
      <c r="D24" s="4"/>
      <c r="E24" s="12">
        <f>10/12*C24</f>
        <v>4166.666666666667</v>
      </c>
      <c r="F24" s="3">
        <f t="shared" si="0"/>
        <v>437.5</v>
      </c>
      <c r="G24" s="13"/>
    </row>
    <row r="25" spans="2:7" ht="20.25" customHeight="1" x14ac:dyDescent="0.35">
      <c r="B25" s="16">
        <v>43922</v>
      </c>
      <c r="C25" s="11">
        <v>5000</v>
      </c>
      <c r="D25" s="4"/>
      <c r="E25" s="12">
        <f>9/12*C25</f>
        <v>3750</v>
      </c>
      <c r="F25" s="3">
        <f t="shared" si="0"/>
        <v>393.75</v>
      </c>
      <c r="G25" s="13"/>
    </row>
    <row r="26" spans="2:7" ht="20.25" customHeight="1" x14ac:dyDescent="0.35">
      <c r="B26" s="16">
        <v>43952</v>
      </c>
      <c r="C26" s="11">
        <v>5000</v>
      </c>
      <c r="D26" s="4"/>
      <c r="E26" s="12">
        <f>8/12*C26</f>
        <v>3333.333333333333</v>
      </c>
      <c r="F26" s="3">
        <f t="shared" si="0"/>
        <v>349.99999999999994</v>
      </c>
      <c r="G26" s="13"/>
    </row>
    <row r="27" spans="2:7" ht="20.25" customHeight="1" x14ac:dyDescent="0.35">
      <c r="B27" s="16">
        <v>43983</v>
      </c>
      <c r="C27" s="11">
        <v>5000</v>
      </c>
      <c r="D27" s="4"/>
      <c r="E27" s="12">
        <f>7/12*C27</f>
        <v>2916.666666666667</v>
      </c>
      <c r="F27" s="3">
        <f t="shared" si="0"/>
        <v>306.25</v>
      </c>
    </row>
    <row r="28" spans="2:7" ht="20.25" customHeight="1" x14ac:dyDescent="0.35">
      <c r="B28" s="16">
        <v>44013</v>
      </c>
      <c r="C28" s="11">
        <v>5000</v>
      </c>
      <c r="D28" s="4"/>
      <c r="E28" s="12">
        <f>6/12*C28</f>
        <v>2500</v>
      </c>
      <c r="F28" s="3">
        <f t="shared" si="0"/>
        <v>262.5</v>
      </c>
      <c r="G28" s="13"/>
    </row>
    <row r="29" spans="2:7" ht="20.25" customHeight="1" x14ac:dyDescent="0.35">
      <c r="B29" s="16">
        <v>44044</v>
      </c>
      <c r="C29" s="11">
        <v>5000</v>
      </c>
      <c r="D29" s="4"/>
      <c r="E29" s="12">
        <f>5/12*C29</f>
        <v>2083.3333333333335</v>
      </c>
      <c r="F29" s="3">
        <f t="shared" si="0"/>
        <v>218.75</v>
      </c>
    </row>
    <row r="30" spans="2:7" ht="20.25" customHeight="1" x14ac:dyDescent="0.35">
      <c r="B30" s="16">
        <v>44075</v>
      </c>
      <c r="C30" s="11">
        <v>5000</v>
      </c>
      <c r="D30" s="4"/>
      <c r="E30" s="12">
        <f>4/12*C30</f>
        <v>1666.6666666666665</v>
      </c>
      <c r="F30" s="3">
        <f t="shared" si="0"/>
        <v>174.99999999999997</v>
      </c>
    </row>
    <row r="31" spans="2:7" ht="20.25" customHeight="1" x14ac:dyDescent="0.35">
      <c r="B31" s="16">
        <v>44105</v>
      </c>
      <c r="C31" s="11">
        <v>5000</v>
      </c>
      <c r="D31" s="4"/>
      <c r="E31" s="12">
        <f>3/12*C31</f>
        <v>1250</v>
      </c>
      <c r="F31" s="3">
        <f t="shared" si="0"/>
        <v>131.25</v>
      </c>
    </row>
    <row r="32" spans="2:7" ht="20.25" customHeight="1" x14ac:dyDescent="0.35">
      <c r="B32" s="16">
        <v>44136</v>
      </c>
      <c r="C32" s="11">
        <v>5000</v>
      </c>
      <c r="D32" s="4"/>
      <c r="E32" s="12">
        <f>2/12*C32</f>
        <v>833.33333333333326</v>
      </c>
      <c r="F32" s="3">
        <f t="shared" si="0"/>
        <v>87.499999999999986</v>
      </c>
    </row>
    <row r="33" spans="2:6" ht="20.25" customHeight="1" x14ac:dyDescent="0.35">
      <c r="B33" s="16">
        <v>44166</v>
      </c>
      <c r="C33" s="11">
        <v>5000</v>
      </c>
      <c r="D33" s="4"/>
      <c r="E33" s="12">
        <f>1/12*C33</f>
        <v>416.66666666666663</v>
      </c>
      <c r="F33" s="3">
        <f t="shared" si="0"/>
        <v>43.749999999999993</v>
      </c>
    </row>
    <row r="34" spans="2:6" x14ac:dyDescent="0.35">
      <c r="B34" s="4"/>
      <c r="C34" s="4"/>
      <c r="D34" s="4"/>
      <c r="E34" s="4"/>
      <c r="F34" s="4"/>
    </row>
    <row r="35" spans="2:6" x14ac:dyDescent="0.35">
      <c r="B35" s="4"/>
      <c r="C35" s="4" t="s">
        <v>8</v>
      </c>
      <c r="D35" s="4"/>
      <c r="E35" s="3">
        <f>SUM(E21:E34)</f>
        <v>32500</v>
      </c>
      <c r="F35" s="3">
        <f>SUM(F21:F34)</f>
        <v>3412.5</v>
      </c>
    </row>
    <row r="37" spans="2:6" ht="15.5" x14ac:dyDescent="0.35">
      <c r="C37" t="s">
        <v>9</v>
      </c>
      <c r="E37" s="14">
        <f>10.5%*E35</f>
        <v>3412.5</v>
      </c>
    </row>
    <row r="39" spans="2:6" ht="15.5" x14ac:dyDescent="0.35">
      <c r="C39" t="s">
        <v>20</v>
      </c>
      <c r="E39" s="14">
        <f>+F35</f>
        <v>3412.5</v>
      </c>
    </row>
    <row r="41" spans="2:6" ht="15.5" x14ac:dyDescent="0.35">
      <c r="B41" t="s">
        <v>10</v>
      </c>
      <c r="C41" t="s">
        <v>11</v>
      </c>
      <c r="E41" s="14">
        <f>-0.05*E39</f>
        <v>-170.625</v>
      </c>
    </row>
    <row r="44" spans="2:6" ht="15" thickBot="1" x14ac:dyDescent="0.4">
      <c r="C44" t="s">
        <v>12</v>
      </c>
      <c r="E44" s="15">
        <f>E39+E41</f>
        <v>3241.875</v>
      </c>
    </row>
    <row r="45" spans="2:6" ht="15" thickTop="1" x14ac:dyDescent="0.35"/>
  </sheetData>
  <mergeCells count="1">
    <mergeCell ref="B14:C14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2020-11-23T13:52:07Z</dcterms:modified>
</cp:coreProperties>
</file>